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8_{1871C573-3A3D-4E1E-9587-3CF1A4FC332A}" xr6:coauthVersionLast="45" xr6:coauthVersionMax="45" xr10:uidLastSave="{00000000-0000-0000-0000-000000000000}"/>
  <bookViews>
    <workbookView xWindow="390" yWindow="390" windowWidth="16200" windowHeight="9360" xr2:uid="{7CCC8568-9038-40FA-A038-F393003484D5}"/>
  </bookViews>
  <sheets>
    <sheet name="Salary points" sheetId="1" r:id="rId1"/>
    <sheet name="Optimum leve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2" l="1"/>
  <c r="D6" i="2"/>
  <c r="V17" i="1"/>
  <c r="V6" i="1"/>
  <c r="P17" i="1"/>
  <c r="P6" i="1"/>
  <c r="J17" i="1"/>
  <c r="J6" i="1"/>
  <c r="D21" i="1"/>
  <c r="D17" i="1"/>
  <c r="D6" i="1"/>
  <c r="K31" i="2" l="1"/>
  <c r="K30" i="2"/>
  <c r="K27" i="2"/>
  <c r="D31" i="2"/>
  <c r="D27" i="2"/>
  <c r="D21" i="2"/>
  <c r="D10" i="2"/>
  <c r="V29" i="1"/>
  <c r="V31" i="1" s="1"/>
  <c r="V26" i="1"/>
  <c r="P29" i="1"/>
  <c r="P26" i="1"/>
  <c r="J29" i="1"/>
  <c r="J26" i="1"/>
  <c r="J30" i="1" s="1"/>
  <c r="V21" i="1"/>
  <c r="P21" i="1"/>
  <c r="J21" i="1"/>
  <c r="D26" i="1"/>
  <c r="D30" i="1" s="1"/>
  <c r="V10" i="1"/>
  <c r="P10" i="1"/>
  <c r="J10" i="1"/>
  <c r="D10" i="1"/>
  <c r="P31" i="1" l="1"/>
  <c r="J31" i="1"/>
  <c r="K18" i="2"/>
  <c r="D18" i="2"/>
  <c r="K7" i="2"/>
  <c r="D7" i="2"/>
  <c r="D30" i="2" l="1"/>
  <c r="D29" i="1"/>
  <c r="D31" i="1" s="1"/>
  <c r="D18" i="1"/>
  <c r="D7" i="1"/>
  <c r="V18" i="1" l="1"/>
  <c r="V7" i="1"/>
  <c r="P18" i="1"/>
  <c r="P7" i="1"/>
  <c r="J18" i="1"/>
  <c r="J7" i="1"/>
</calcChain>
</file>

<file path=xl/sharedStrings.xml><?xml version="1.0" encoding="utf-8"?>
<sst xmlns="http://schemas.openxmlformats.org/spreadsheetml/2006/main" count="149" uniqueCount="37">
  <si>
    <t>Contractual salary (£30k p.a)</t>
  </si>
  <si>
    <t>PAYE Tax</t>
  </si>
  <si>
    <t>Employees national insurance</t>
  </si>
  <si>
    <t>Net Pay</t>
  </si>
  <si>
    <t>Employers national insurance</t>
  </si>
  <si>
    <t>Employers pension contribution (3%)</t>
  </si>
  <si>
    <t>Lower of:</t>
  </si>
  <si>
    <t>i. 80% of wages cost (ie A+B+C)</t>
  </si>
  <si>
    <t>A</t>
  </si>
  <si>
    <t>B</t>
  </si>
  <si>
    <t>C</t>
  </si>
  <si>
    <t>Employees Revised Pay whilst under Furlough agreement</t>
  </si>
  <si>
    <t>Employees pay prior to Furlough - Based on £30k salary</t>
  </si>
  <si>
    <t>Employees pay prior to Furlough - Based on £40k salary</t>
  </si>
  <si>
    <t>Contractual salary (£40k p.a)</t>
  </si>
  <si>
    <t>Total cost to employer</t>
  </si>
  <si>
    <t>Furloughed salary - 80% salary</t>
  </si>
  <si>
    <t>Notes and assumptions:</t>
  </si>
  <si>
    <t>2. The pay made to employees after being furloughed must be contractual, therefore unless allowed by the current contract, a variation to the contact must be expressly agreed.</t>
  </si>
  <si>
    <t>1. The above calculations are based on the rates for 2020/21.</t>
  </si>
  <si>
    <t>Maximum grant available from HMRC</t>
  </si>
  <si>
    <t>Net cost to employer</t>
  </si>
  <si>
    <t>Employees pay prior to Furlough - Based on £50k salary</t>
  </si>
  <si>
    <t>Contractual salary (£50k p.a)</t>
  </si>
  <si>
    <t>Maximum grant under Job Retention Scheme</t>
  </si>
  <si>
    <t>Employees pay prior to Furlough - Based on £20k salary</t>
  </si>
  <si>
    <t>Contractual salary (£20k p.a)</t>
  </si>
  <si>
    <t>Contractual salary</t>
  </si>
  <si>
    <t>Pension contribution</t>
  </si>
  <si>
    <t>Employers pension contribution</t>
  </si>
  <si>
    <t>i. 80% contractual wages cost (A+B+C)</t>
  </si>
  <si>
    <t>3. Pension contribution can vary dependant upon scheme rules.</t>
  </si>
  <si>
    <t>ii. Statutory cap</t>
  </si>
  <si>
    <t>i. 80% of wages cost</t>
  </si>
  <si>
    <t>Cost to employer</t>
  </si>
  <si>
    <t>Employees pay prior to Furlough - Based on £37.5k salary (inc pension)</t>
  </si>
  <si>
    <t>Employees pay prior to Furlough - Based on £37.5k salary (exc pension)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</si>
</sst>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2" xfId="0" applyNumberFormat="1" applyBorder="1"/>
    <xf numFmtId="0" fontId="2" fillId="0" borderId="0" xfId="0" applyFont="1"/>
    <xf numFmtId="3" fontId="0" fillId="0" borderId="3" xfId="0" applyNumberFormat="1" applyBorder="1"/>
    <xf numFmtId="0" fontId="3" fillId="0" borderId="0" xfId="0" applyFont="1"/>
    <xf numFmtId="3" fontId="0" fillId="0" borderId="0" xfId="0" applyNumberFormat="1" applyBorder="1"/>
    <xf numFmtId="0" fontId="0" fillId="2" borderId="0" xfId="0" applyFill="1"/>
    <xf numFmtId="3" fontId="0" fillId="2" borderId="0" xfId="0" applyNumberFormat="1" applyFill="1"/>
    <xf numFmtId="164" fontId="0" fillId="2" borderId="0" xfId="1" applyNumberFormat="1" applyFont="1" applyFill="1"/>
    <xf numFmtId="3" fontId="0" fillId="0" borderId="4" xfId="0" applyNumberFormat="1" applyBorder="1"/>
    <xf numFmtId="1" fontId="0" fillId="0" borderId="1" xfId="0" applyNumberFormat="1" applyBorder="1"/>
    <xf numFmtId="1" fontId="0" fillId="0" borderId="0" xfId="0" applyNumberFormat="1" applyBorder="1"/>
    <xf numFmtId="0" fontId="0" fillId="0" borderId="0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761D-A4F7-4240-BBF9-21FFC7951ADB}">
  <dimension ref="A1:W38"/>
  <sheetViews>
    <sheetView tabSelected="1" workbookViewId="0"/>
  </sheetViews>
  <sheetFormatPr defaultRowHeight="15" x14ac:dyDescent="0.25"/>
  <cols>
    <col min="1" max="1" width="34.5703125" bestFit="1" customWidth="1"/>
    <col min="2" max="3" width="9.140625" hidden="1" customWidth="1"/>
    <col min="4" max="4" width="10.5703125" bestFit="1" customWidth="1"/>
    <col min="5" max="5" width="3.42578125" style="4" customWidth="1"/>
    <col min="7" max="7" width="34.5703125" bestFit="1" customWidth="1"/>
    <col min="8" max="9" width="9.140625" hidden="1" customWidth="1"/>
    <col min="10" max="10" width="10.5703125" bestFit="1" customWidth="1"/>
    <col min="11" max="11" width="3.42578125" style="4" customWidth="1"/>
    <col min="13" max="13" width="34.42578125" customWidth="1"/>
    <col min="14" max="15" width="9.140625" hidden="1" customWidth="1"/>
    <col min="17" max="17" width="3" customWidth="1"/>
    <col min="19" max="19" width="33.7109375" customWidth="1"/>
    <col min="20" max="21" width="9.140625" hidden="1" customWidth="1"/>
    <col min="23" max="23" width="3.7109375" customWidth="1"/>
  </cols>
  <sheetData>
    <row r="1" spans="1:23" x14ac:dyDescent="0.25">
      <c r="A1" s="6" t="s">
        <v>25</v>
      </c>
      <c r="G1" s="6" t="s">
        <v>12</v>
      </c>
      <c r="M1" s="6" t="s">
        <v>13</v>
      </c>
      <c r="Q1" s="4"/>
      <c r="S1" s="6" t="s">
        <v>22</v>
      </c>
      <c r="W1" s="4"/>
    </row>
    <row r="2" spans="1:23" x14ac:dyDescent="0.25">
      <c r="Q2" s="4"/>
      <c r="W2" s="4"/>
    </row>
    <row r="3" spans="1:23" x14ac:dyDescent="0.25">
      <c r="A3" t="s">
        <v>26</v>
      </c>
      <c r="D3" s="1">
        <v>1666</v>
      </c>
      <c r="G3" t="s">
        <v>0</v>
      </c>
      <c r="J3" s="1">
        <v>2500</v>
      </c>
      <c r="M3" t="s">
        <v>14</v>
      </c>
      <c r="P3" s="1">
        <v>3333</v>
      </c>
      <c r="Q3" s="4"/>
      <c r="S3" t="s">
        <v>23</v>
      </c>
      <c r="V3" s="1">
        <v>4166</v>
      </c>
      <c r="W3" s="4"/>
    </row>
    <row r="4" spans="1:23" x14ac:dyDescent="0.25">
      <c r="A4" t="s">
        <v>1</v>
      </c>
      <c r="D4">
        <v>125</v>
      </c>
      <c r="G4" t="s">
        <v>1</v>
      </c>
      <c r="J4">
        <v>291</v>
      </c>
      <c r="M4" t="s">
        <v>1</v>
      </c>
      <c r="P4">
        <v>458</v>
      </c>
      <c r="Q4" s="4"/>
      <c r="S4" t="s">
        <v>1</v>
      </c>
      <c r="V4">
        <v>625</v>
      </c>
      <c r="W4" s="4"/>
    </row>
    <row r="5" spans="1:23" x14ac:dyDescent="0.25">
      <c r="A5" t="s">
        <v>2</v>
      </c>
      <c r="D5">
        <v>105</v>
      </c>
      <c r="G5" t="s">
        <v>2</v>
      </c>
      <c r="J5">
        <v>205</v>
      </c>
      <c r="M5" t="s">
        <v>2</v>
      </c>
      <c r="P5">
        <v>305</v>
      </c>
      <c r="Q5" s="4"/>
      <c r="S5" t="s">
        <v>2</v>
      </c>
      <c r="V5">
        <v>405</v>
      </c>
      <c r="W5" s="4"/>
    </row>
    <row r="6" spans="1:23" x14ac:dyDescent="0.25">
      <c r="A6" t="s">
        <v>28</v>
      </c>
      <c r="D6" s="12">
        <f>(D3-520)*0.04</f>
        <v>45.84</v>
      </c>
      <c r="G6" t="s">
        <v>28</v>
      </c>
      <c r="J6" s="12">
        <f>(J3-520)*0.04</f>
        <v>79.2</v>
      </c>
      <c r="M6" t="s">
        <v>28</v>
      </c>
      <c r="P6" s="12">
        <f>(P3-520)*0.04</f>
        <v>112.52</v>
      </c>
      <c r="Q6" s="4"/>
      <c r="S6" t="s">
        <v>28</v>
      </c>
      <c r="V6" s="12">
        <f>(V3-520)*0.04</f>
        <v>145.84</v>
      </c>
      <c r="W6" s="4"/>
    </row>
    <row r="7" spans="1:23" ht="15.75" thickBot="1" x14ac:dyDescent="0.3">
      <c r="A7" t="s">
        <v>3</v>
      </c>
      <c r="D7" s="3">
        <f>D3-D4-D5-D6</f>
        <v>1390.16</v>
      </c>
      <c r="G7" t="s">
        <v>3</v>
      </c>
      <c r="J7" s="3">
        <f>J3-J4-J5-J6</f>
        <v>1924.8</v>
      </c>
      <c r="M7" t="s">
        <v>3</v>
      </c>
      <c r="P7" s="3">
        <f>P3-P4-P5-P6</f>
        <v>2457.48</v>
      </c>
      <c r="Q7" s="4"/>
      <c r="S7" t="s">
        <v>3</v>
      </c>
      <c r="V7" s="3">
        <f>V3-V4-V5-V6</f>
        <v>2990.16</v>
      </c>
      <c r="W7" s="4"/>
    </row>
    <row r="8" spans="1:23" ht="15.75" thickTop="1" x14ac:dyDescent="0.25">
      <c r="Q8" s="4"/>
      <c r="W8" s="4"/>
    </row>
    <row r="9" spans="1:23" x14ac:dyDescent="0.25">
      <c r="A9" t="s">
        <v>4</v>
      </c>
      <c r="D9">
        <v>129</v>
      </c>
      <c r="G9" t="s">
        <v>4</v>
      </c>
      <c r="J9">
        <v>244</v>
      </c>
      <c r="M9" t="s">
        <v>4</v>
      </c>
      <c r="P9">
        <v>359</v>
      </c>
      <c r="Q9" s="4"/>
      <c r="S9" t="s">
        <v>4</v>
      </c>
      <c r="V9">
        <v>474</v>
      </c>
      <c r="W9" s="4"/>
    </row>
    <row r="10" spans="1:23" x14ac:dyDescent="0.25">
      <c r="A10" t="s">
        <v>29</v>
      </c>
      <c r="D10" s="13">
        <f>(D3-520)*0.03</f>
        <v>34.379999999999995</v>
      </c>
      <c r="G10" t="s">
        <v>29</v>
      </c>
      <c r="J10" s="13">
        <f>(J3-520)*0.03</f>
        <v>59.4</v>
      </c>
      <c r="M10" t="s">
        <v>29</v>
      </c>
      <c r="P10" s="13">
        <f>(P3-520)*0.03</f>
        <v>84.39</v>
      </c>
      <c r="Q10" s="4"/>
      <c r="S10" t="s">
        <v>29</v>
      </c>
      <c r="V10" s="13">
        <f>(V3-520)*0.03</f>
        <v>109.38</v>
      </c>
      <c r="W10" s="4"/>
    </row>
    <row r="11" spans="1:23" x14ac:dyDescent="0.25">
      <c r="Q11" s="4"/>
      <c r="W11" s="4"/>
    </row>
    <row r="12" spans="1:23" x14ac:dyDescent="0.25">
      <c r="A12" s="6" t="s">
        <v>11</v>
      </c>
      <c r="G12" s="6" t="s">
        <v>11</v>
      </c>
      <c r="M12" s="6" t="s">
        <v>11</v>
      </c>
      <c r="Q12" s="4"/>
      <c r="S12" s="6" t="s">
        <v>11</v>
      </c>
      <c r="W12" s="4"/>
    </row>
    <row r="13" spans="1:23" x14ac:dyDescent="0.25">
      <c r="Q13" s="4"/>
      <c r="W13" s="4"/>
    </row>
    <row r="14" spans="1:23" x14ac:dyDescent="0.25">
      <c r="A14" t="s">
        <v>16</v>
      </c>
      <c r="D14" s="1">
        <v>1333</v>
      </c>
      <c r="E14" s="4" t="s">
        <v>8</v>
      </c>
      <c r="G14" t="s">
        <v>16</v>
      </c>
      <c r="J14" s="1">
        <v>2000</v>
      </c>
      <c r="M14" t="s">
        <v>16</v>
      </c>
      <c r="P14" s="1">
        <v>2666</v>
      </c>
      <c r="Q14" s="4"/>
      <c r="S14" t="s">
        <v>16</v>
      </c>
      <c r="V14" s="1">
        <v>3333</v>
      </c>
      <c r="W14" s="4"/>
    </row>
    <row r="15" spans="1:23" x14ac:dyDescent="0.25">
      <c r="A15" t="s">
        <v>1</v>
      </c>
      <c r="D15">
        <v>58</v>
      </c>
      <c r="G15" t="s">
        <v>1</v>
      </c>
      <c r="J15">
        <v>191</v>
      </c>
      <c r="M15" t="s">
        <v>1</v>
      </c>
      <c r="P15">
        <v>325</v>
      </c>
      <c r="Q15" s="4"/>
      <c r="S15" t="s">
        <v>1</v>
      </c>
      <c r="V15">
        <v>458</v>
      </c>
      <c r="W15" s="4"/>
    </row>
    <row r="16" spans="1:23" x14ac:dyDescent="0.25">
      <c r="A16" t="s">
        <v>2</v>
      </c>
      <c r="D16">
        <v>65</v>
      </c>
      <c r="G16" t="s">
        <v>2</v>
      </c>
      <c r="J16">
        <v>145</v>
      </c>
      <c r="M16" t="s">
        <v>2</v>
      </c>
      <c r="P16">
        <v>225</v>
      </c>
      <c r="Q16" s="4"/>
      <c r="S16" t="s">
        <v>2</v>
      </c>
      <c r="V16">
        <v>305</v>
      </c>
      <c r="W16" s="4"/>
    </row>
    <row r="17" spans="1:23" x14ac:dyDescent="0.25">
      <c r="A17" t="s">
        <v>28</v>
      </c>
      <c r="D17" s="12">
        <f>(D14-520)*0.04</f>
        <v>32.520000000000003</v>
      </c>
      <c r="G17" t="s">
        <v>28</v>
      </c>
      <c r="J17" s="12">
        <f>(J14-520)*0.04</f>
        <v>59.2</v>
      </c>
      <c r="M17" t="s">
        <v>28</v>
      </c>
      <c r="P17" s="12">
        <f>(P14-520)*0.04</f>
        <v>85.84</v>
      </c>
      <c r="Q17" s="4"/>
      <c r="S17" t="s">
        <v>28</v>
      </c>
      <c r="V17" s="12">
        <f>(V14-520)*0.04</f>
        <v>112.52</v>
      </c>
      <c r="W17" s="4"/>
    </row>
    <row r="18" spans="1:23" ht="15.75" thickBot="1" x14ac:dyDescent="0.3">
      <c r="A18" t="s">
        <v>3</v>
      </c>
      <c r="D18" s="3">
        <f>D14-D15-D16-D17</f>
        <v>1177.48</v>
      </c>
      <c r="G18" t="s">
        <v>3</v>
      </c>
      <c r="J18" s="3">
        <f>J14-J15-J16-J17</f>
        <v>1604.8</v>
      </c>
      <c r="M18" t="s">
        <v>3</v>
      </c>
      <c r="P18" s="3">
        <f>P14-P15-P16-P17</f>
        <v>2030.16</v>
      </c>
      <c r="Q18" s="4"/>
      <c r="S18" t="s">
        <v>3</v>
      </c>
      <c r="V18" s="3">
        <f>V14-V15-V16-V17</f>
        <v>2457.48</v>
      </c>
      <c r="W18" s="4"/>
    </row>
    <row r="19" spans="1:23" ht="15.75" thickTop="1" x14ac:dyDescent="0.25">
      <c r="Q19" s="4"/>
      <c r="W19" s="4"/>
    </row>
    <row r="20" spans="1:23" x14ac:dyDescent="0.25">
      <c r="A20" t="s">
        <v>4</v>
      </c>
      <c r="D20">
        <v>83</v>
      </c>
      <c r="E20" s="4" t="s">
        <v>9</v>
      </c>
      <c r="G20" t="s">
        <v>4</v>
      </c>
      <c r="J20">
        <v>175</v>
      </c>
      <c r="M20" t="s">
        <v>4</v>
      </c>
      <c r="P20">
        <v>267</v>
      </c>
      <c r="Q20" s="4"/>
      <c r="S20" t="s">
        <v>4</v>
      </c>
      <c r="V20">
        <v>359</v>
      </c>
      <c r="W20" s="4"/>
    </row>
    <row r="21" spans="1:23" x14ac:dyDescent="0.25">
      <c r="A21" t="s">
        <v>29</v>
      </c>
      <c r="D21" s="13">
        <f>(D14-520)*0.03</f>
        <v>24.39</v>
      </c>
      <c r="E21" s="4" t="s">
        <v>10</v>
      </c>
      <c r="G21" t="s">
        <v>29</v>
      </c>
      <c r="J21" s="13">
        <f>(J14-520)*0.03</f>
        <v>44.4</v>
      </c>
      <c r="M21" t="s">
        <v>29</v>
      </c>
      <c r="P21" s="13">
        <f>(P14-520)*0.03</f>
        <v>64.38</v>
      </c>
      <c r="Q21" s="4"/>
      <c r="S21" t="s">
        <v>29</v>
      </c>
      <c r="V21" s="13">
        <f>(V14-520)*0.03</f>
        <v>84.39</v>
      </c>
      <c r="W21" s="4"/>
    </row>
    <row r="23" spans="1:23" x14ac:dyDescent="0.25">
      <c r="A23" s="6" t="s">
        <v>24</v>
      </c>
      <c r="G23" s="6" t="s">
        <v>24</v>
      </c>
      <c r="M23" s="6" t="s">
        <v>24</v>
      </c>
      <c r="Q23" s="4"/>
      <c r="S23" s="6" t="s">
        <v>24</v>
      </c>
      <c r="W23" s="4"/>
    </row>
    <row r="24" spans="1:23" x14ac:dyDescent="0.25">
      <c r="Q24" s="4"/>
      <c r="W24" s="4"/>
    </row>
    <row r="25" spans="1:23" x14ac:dyDescent="0.25">
      <c r="A25" t="s">
        <v>6</v>
      </c>
      <c r="G25" t="s">
        <v>6</v>
      </c>
      <c r="M25" t="s">
        <v>6</v>
      </c>
      <c r="Q25" s="4"/>
      <c r="S25" t="s">
        <v>6</v>
      </c>
      <c r="W25" s="4"/>
    </row>
    <row r="26" spans="1:23" ht="15.75" thickBot="1" x14ac:dyDescent="0.3">
      <c r="A26" t="s">
        <v>30</v>
      </c>
      <c r="D26" s="5">
        <f>D14+D20+D21</f>
        <v>1440.39</v>
      </c>
      <c r="G26" t="s">
        <v>30</v>
      </c>
      <c r="J26" s="5">
        <f>J14+J20+J21</f>
        <v>2219.4</v>
      </c>
      <c r="M26" t="s">
        <v>30</v>
      </c>
      <c r="P26" s="7">
        <f>P14+P20+P21</f>
        <v>2997.38</v>
      </c>
      <c r="Q26" s="4"/>
      <c r="S26" t="s">
        <v>30</v>
      </c>
      <c r="V26" s="7">
        <f>V14+V20+V21</f>
        <v>3776.39</v>
      </c>
      <c r="W26" s="4"/>
    </row>
    <row r="27" spans="1:23" ht="16.5" thickTop="1" thickBot="1" x14ac:dyDescent="0.3">
      <c r="A27" t="s">
        <v>32</v>
      </c>
      <c r="D27" s="1">
        <v>2803</v>
      </c>
      <c r="G27" t="s">
        <v>32</v>
      </c>
      <c r="J27" s="1">
        <v>2803</v>
      </c>
      <c r="M27" t="s">
        <v>32</v>
      </c>
      <c r="P27" s="5">
        <v>2803</v>
      </c>
      <c r="Q27" s="4"/>
      <c r="S27" t="s">
        <v>32</v>
      </c>
      <c r="V27" s="5">
        <v>2803</v>
      </c>
      <c r="W27" s="4"/>
    </row>
    <row r="28" spans="1:23" ht="15.75" thickTop="1" x14ac:dyDescent="0.25"/>
    <row r="29" spans="1:23" x14ac:dyDescent="0.25">
      <c r="A29" s="8" t="s">
        <v>15</v>
      </c>
      <c r="B29" s="8"/>
      <c r="C29" s="8"/>
      <c r="D29" s="9">
        <f>D14+D20+D21</f>
        <v>1440.39</v>
      </c>
      <c r="G29" s="8" t="s">
        <v>15</v>
      </c>
      <c r="H29" s="8"/>
      <c r="I29" s="8"/>
      <c r="J29" s="9">
        <f>J14+J20+J21</f>
        <v>2219.4</v>
      </c>
      <c r="M29" s="8" t="s">
        <v>15</v>
      </c>
      <c r="N29" s="8"/>
      <c r="O29" s="8"/>
      <c r="P29" s="9">
        <f>P14+P20+P21</f>
        <v>2997.38</v>
      </c>
      <c r="S29" s="8" t="s">
        <v>15</v>
      </c>
      <c r="T29" s="8"/>
      <c r="U29" s="8"/>
      <c r="V29" s="9">
        <f>V14+V20+V21</f>
        <v>3776.39</v>
      </c>
    </row>
    <row r="30" spans="1:23" x14ac:dyDescent="0.25">
      <c r="A30" s="8" t="s">
        <v>20</v>
      </c>
      <c r="B30" s="8"/>
      <c r="C30" s="8"/>
      <c r="D30" s="9">
        <f>D26</f>
        <v>1440.39</v>
      </c>
      <c r="G30" s="8" t="s">
        <v>20</v>
      </c>
      <c r="H30" s="8"/>
      <c r="I30" s="8"/>
      <c r="J30" s="9">
        <f>J26</f>
        <v>2219.4</v>
      </c>
      <c r="M30" s="8" t="s">
        <v>20</v>
      </c>
      <c r="N30" s="8"/>
      <c r="O30" s="8"/>
      <c r="P30" s="9">
        <v>2803</v>
      </c>
      <c r="S30" s="8" t="s">
        <v>20</v>
      </c>
      <c r="T30" s="8"/>
      <c r="U30" s="8"/>
      <c r="V30" s="9">
        <v>2803</v>
      </c>
    </row>
    <row r="31" spans="1:23" x14ac:dyDescent="0.25">
      <c r="A31" s="8" t="s">
        <v>21</v>
      </c>
      <c r="B31" s="10"/>
      <c r="C31" s="10"/>
      <c r="D31" s="9">
        <f>D29-D30</f>
        <v>0</v>
      </c>
      <c r="G31" s="8" t="s">
        <v>21</v>
      </c>
      <c r="H31" s="10"/>
      <c r="I31" s="10"/>
      <c r="J31" s="9">
        <f>J29-J30</f>
        <v>0</v>
      </c>
      <c r="M31" s="8" t="s">
        <v>21</v>
      </c>
      <c r="N31" s="10"/>
      <c r="O31" s="10"/>
      <c r="P31" s="9">
        <f>P29-P30</f>
        <v>194.38000000000011</v>
      </c>
      <c r="S31" s="8" t="s">
        <v>21</v>
      </c>
      <c r="T31" s="10"/>
      <c r="U31" s="10"/>
      <c r="V31" s="9">
        <f>V29-V30</f>
        <v>973.38999999999987</v>
      </c>
    </row>
    <row r="34" spans="1:1" x14ac:dyDescent="0.25">
      <c r="A34" s="4" t="s">
        <v>17</v>
      </c>
    </row>
    <row r="36" spans="1:1" x14ac:dyDescent="0.25">
      <c r="A36" t="s">
        <v>19</v>
      </c>
    </row>
    <row r="37" spans="1:1" x14ac:dyDescent="0.25">
      <c r="A37" t="s">
        <v>18</v>
      </c>
    </row>
    <row r="38" spans="1:1" x14ac:dyDescent="0.25">
      <c r="A38" t="s">
        <v>31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34105-A966-46C3-8B53-975F6F2F3C03}">
  <dimension ref="A1:L39"/>
  <sheetViews>
    <sheetView workbookViewId="0">
      <selection activeCell="D6" sqref="D6"/>
    </sheetView>
  </sheetViews>
  <sheetFormatPr defaultRowHeight="15" x14ac:dyDescent="0.25"/>
  <cols>
    <col min="1" max="1" width="34.5703125" bestFit="1" customWidth="1"/>
    <col min="2" max="3" width="9.140625" hidden="1" customWidth="1"/>
    <col min="4" max="4" width="10.5703125" bestFit="1" customWidth="1"/>
    <col min="5" max="5" width="3.42578125" style="4" customWidth="1"/>
    <col min="6" max="6" width="9.140625" style="4" customWidth="1"/>
    <col min="8" max="8" width="34.42578125" customWidth="1"/>
    <col min="9" max="10" width="9.140625" hidden="1" customWidth="1"/>
    <col min="12" max="12" width="3" customWidth="1"/>
  </cols>
  <sheetData>
    <row r="1" spans="1:12" x14ac:dyDescent="0.25">
      <c r="A1" s="6" t="s">
        <v>35</v>
      </c>
      <c r="H1" s="6" t="s">
        <v>36</v>
      </c>
      <c r="L1" s="4"/>
    </row>
    <row r="2" spans="1:12" x14ac:dyDescent="0.25">
      <c r="L2" s="4"/>
    </row>
    <row r="3" spans="1:12" x14ac:dyDescent="0.25">
      <c r="A3" t="s">
        <v>27</v>
      </c>
      <c r="D3" s="1">
        <v>3125</v>
      </c>
      <c r="H3" t="s">
        <v>27</v>
      </c>
      <c r="K3" s="1">
        <v>3125</v>
      </c>
      <c r="L3" s="4"/>
    </row>
    <row r="4" spans="1:12" x14ac:dyDescent="0.25">
      <c r="A4" t="s">
        <v>1</v>
      </c>
      <c r="D4">
        <v>417</v>
      </c>
      <c r="H4" t="s">
        <v>1</v>
      </c>
      <c r="K4">
        <v>417</v>
      </c>
      <c r="L4" s="4"/>
    </row>
    <row r="5" spans="1:12" x14ac:dyDescent="0.25">
      <c r="A5" t="s">
        <v>2</v>
      </c>
      <c r="D5">
        <v>280</v>
      </c>
      <c r="H5" t="s">
        <v>2</v>
      </c>
      <c r="K5">
        <v>280</v>
      </c>
      <c r="L5" s="4"/>
    </row>
    <row r="6" spans="1:12" x14ac:dyDescent="0.25">
      <c r="A6" t="s">
        <v>28</v>
      </c>
      <c r="D6" s="12">
        <f>(D3-520)*0.04</f>
        <v>104.2</v>
      </c>
      <c r="H6" t="s">
        <v>28</v>
      </c>
      <c r="K6" s="2">
        <v>0</v>
      </c>
      <c r="L6" s="4"/>
    </row>
    <row r="7" spans="1:12" ht="15.75" thickBot="1" x14ac:dyDescent="0.3">
      <c r="A7" t="s">
        <v>3</v>
      </c>
      <c r="D7" s="3">
        <f>D3-D4-D5-D6</f>
        <v>2323.8000000000002</v>
      </c>
      <c r="H7" t="s">
        <v>3</v>
      </c>
      <c r="K7" s="3">
        <f>K3-K4-K5-K6</f>
        <v>2428</v>
      </c>
      <c r="L7" s="4"/>
    </row>
    <row r="8" spans="1:12" ht="15.75" thickTop="1" x14ac:dyDescent="0.25">
      <c r="L8" s="4"/>
    </row>
    <row r="9" spans="1:12" x14ac:dyDescent="0.25">
      <c r="A9" t="s">
        <v>4</v>
      </c>
      <c r="D9">
        <v>330</v>
      </c>
      <c r="H9" t="s">
        <v>4</v>
      </c>
      <c r="K9">
        <v>330</v>
      </c>
      <c r="L9" s="4"/>
    </row>
    <row r="10" spans="1:12" x14ac:dyDescent="0.25">
      <c r="A10" t="s">
        <v>29</v>
      </c>
      <c r="D10" s="13">
        <f>(D3-520)*0.03</f>
        <v>78.149999999999991</v>
      </c>
      <c r="H10" t="s">
        <v>29</v>
      </c>
      <c r="K10">
        <v>0</v>
      </c>
      <c r="L10" s="4"/>
    </row>
    <row r="11" spans="1:12" x14ac:dyDescent="0.25">
      <c r="L11" s="4"/>
    </row>
    <row r="12" spans="1:12" x14ac:dyDescent="0.25">
      <c r="A12" s="6" t="s">
        <v>11</v>
      </c>
      <c r="H12" s="6" t="s">
        <v>11</v>
      </c>
      <c r="L12" s="4"/>
    </row>
    <row r="13" spans="1:12" x14ac:dyDescent="0.25">
      <c r="L13" s="4"/>
    </row>
    <row r="14" spans="1:12" x14ac:dyDescent="0.25">
      <c r="A14" t="s">
        <v>16</v>
      </c>
      <c r="D14" s="1">
        <v>2500</v>
      </c>
      <c r="H14" t="s">
        <v>16</v>
      </c>
      <c r="K14" s="1">
        <v>2500</v>
      </c>
      <c r="L14" s="4"/>
    </row>
    <row r="15" spans="1:12" x14ac:dyDescent="0.25">
      <c r="A15" t="s">
        <v>1</v>
      </c>
      <c r="D15">
        <v>292</v>
      </c>
      <c r="H15" t="s">
        <v>1</v>
      </c>
      <c r="K15">
        <v>292</v>
      </c>
      <c r="L15" s="4"/>
    </row>
    <row r="16" spans="1:12" x14ac:dyDescent="0.25">
      <c r="A16" t="s">
        <v>2</v>
      </c>
      <c r="D16">
        <v>205</v>
      </c>
      <c r="H16" t="s">
        <v>2</v>
      </c>
      <c r="K16">
        <v>205</v>
      </c>
      <c r="L16" s="4"/>
    </row>
    <row r="17" spans="1:12" x14ac:dyDescent="0.25">
      <c r="A17" t="s">
        <v>28</v>
      </c>
      <c r="D17" s="12">
        <f>(D14-520)*0.04</f>
        <v>79.2</v>
      </c>
      <c r="H17" t="s">
        <v>28</v>
      </c>
      <c r="K17" s="2">
        <v>0</v>
      </c>
      <c r="L17" s="4"/>
    </row>
    <row r="18" spans="1:12" ht="15.75" thickBot="1" x14ac:dyDescent="0.3">
      <c r="A18" t="s">
        <v>3</v>
      </c>
      <c r="D18" s="3">
        <f>D14-D15-D16-D17</f>
        <v>1923.8</v>
      </c>
      <c r="H18" t="s">
        <v>3</v>
      </c>
      <c r="K18" s="3">
        <f>K14-K15-K16-K17</f>
        <v>2003</v>
      </c>
      <c r="L18" s="4"/>
    </row>
    <row r="19" spans="1:12" ht="15.75" thickTop="1" x14ac:dyDescent="0.25">
      <c r="L19" s="4"/>
    </row>
    <row r="20" spans="1:12" x14ac:dyDescent="0.25">
      <c r="A20" t="s">
        <v>4</v>
      </c>
      <c r="D20">
        <v>244</v>
      </c>
      <c r="H20" t="s">
        <v>4</v>
      </c>
      <c r="K20">
        <v>244</v>
      </c>
      <c r="L20" s="4"/>
    </row>
    <row r="21" spans="1:12" x14ac:dyDescent="0.25">
      <c r="A21" t="s">
        <v>29</v>
      </c>
      <c r="D21" s="13">
        <f>(D14-520)*0.03</f>
        <v>59.4</v>
      </c>
      <c r="H21" t="s">
        <v>5</v>
      </c>
      <c r="K21">
        <v>0</v>
      </c>
      <c r="L21" s="4"/>
    </row>
    <row r="23" spans="1:12" x14ac:dyDescent="0.25">
      <c r="A23" s="6" t="s">
        <v>24</v>
      </c>
      <c r="H23" s="6" t="s">
        <v>24</v>
      </c>
      <c r="L23" s="4"/>
    </row>
    <row r="24" spans="1:12" x14ac:dyDescent="0.25">
      <c r="L24" s="4"/>
    </row>
    <row r="25" spans="1:12" x14ac:dyDescent="0.25">
      <c r="A25" t="s">
        <v>6</v>
      </c>
      <c r="D25" s="14"/>
      <c r="H25" t="s">
        <v>6</v>
      </c>
      <c r="L25" s="4"/>
    </row>
    <row r="26" spans="1:12" ht="15.75" thickBot="1" x14ac:dyDescent="0.3">
      <c r="A26" t="s">
        <v>33</v>
      </c>
      <c r="D26" s="5">
        <v>2803</v>
      </c>
      <c r="H26" t="s">
        <v>7</v>
      </c>
      <c r="K26" s="5">
        <v>2744</v>
      </c>
      <c r="L26" s="4"/>
    </row>
    <row r="27" spans="1:12" ht="16.5" thickTop="1" thickBot="1" x14ac:dyDescent="0.3">
      <c r="A27" t="s">
        <v>32</v>
      </c>
      <c r="D27" s="11">
        <f>D14+D20+D21</f>
        <v>2803.4</v>
      </c>
      <c r="H27" t="s">
        <v>32</v>
      </c>
      <c r="K27" s="5">
        <f>K14+K20</f>
        <v>2744</v>
      </c>
      <c r="L27" s="4"/>
    </row>
    <row r="28" spans="1:12" ht="15.75" thickTop="1" x14ac:dyDescent="0.25">
      <c r="L28" s="4"/>
    </row>
    <row r="30" spans="1:12" x14ac:dyDescent="0.25">
      <c r="A30" s="8" t="s">
        <v>15</v>
      </c>
      <c r="B30" s="8"/>
      <c r="C30" s="8"/>
      <c r="D30" s="9">
        <f>D14+D20+D21</f>
        <v>2803.4</v>
      </c>
      <c r="H30" s="8" t="s">
        <v>15</v>
      </c>
      <c r="I30" s="8"/>
      <c r="J30" s="8"/>
      <c r="K30" s="9">
        <f>K14+K20+K21</f>
        <v>2744</v>
      </c>
    </row>
    <row r="31" spans="1:12" x14ac:dyDescent="0.25">
      <c r="A31" s="8" t="s">
        <v>20</v>
      </c>
      <c r="B31" s="8"/>
      <c r="C31" s="8"/>
      <c r="D31" s="9">
        <f>D27</f>
        <v>2803.4</v>
      </c>
      <c r="H31" s="8" t="s">
        <v>20</v>
      </c>
      <c r="I31" s="8"/>
      <c r="J31" s="8"/>
      <c r="K31" s="9">
        <f>K27</f>
        <v>2744</v>
      </c>
    </row>
    <row r="32" spans="1:12" x14ac:dyDescent="0.25">
      <c r="A32" s="8" t="s">
        <v>34</v>
      </c>
      <c r="B32" s="10"/>
      <c r="C32" s="10"/>
      <c r="D32" s="9">
        <v>0</v>
      </c>
      <c r="H32" s="8" t="s">
        <v>34</v>
      </c>
      <c r="I32" s="10"/>
      <c r="J32" s="10"/>
      <c r="K32" s="9">
        <v>0</v>
      </c>
    </row>
    <row r="35" spans="1:1" x14ac:dyDescent="0.25">
      <c r="A35" s="4" t="s">
        <v>17</v>
      </c>
    </row>
    <row r="37" spans="1:1" x14ac:dyDescent="0.25">
      <c r="A37" t="s">
        <v>19</v>
      </c>
    </row>
    <row r="38" spans="1:1" x14ac:dyDescent="0.25">
      <c r="A38" t="s">
        <v>18</v>
      </c>
    </row>
    <row r="39" spans="1:1" x14ac:dyDescent="0.25">
      <c r="A39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Salary points</vt:lpstr>
      <vt:lpstr>Optimum levels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Bowles</dc:creator>
  <cp:lastModifiedBy>Tom Maxwell</cp:lastModifiedBy>
  <dcterms:created xsi:type="dcterms:W3CDTF">2020-03-26T07:23:28Z</dcterms:created>
  <dcterms:modified xsi:type="dcterms:W3CDTF">2020-03-27T08:44:14Z</dcterms:modified>
</cp:coreProperties>
</file>